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1\public\Krasimir_Dimitrov\НОВИ ДАНЪЦИ И ТАКСИ 2025\ПРЕДЛОЖЕНИЕ ТБО 2025\"/>
    </mc:Choice>
  </mc:AlternateContent>
  <bookViews>
    <workbookView xWindow="0" yWindow="0" windowWidth="28800" windowHeight="12210"/>
  </bookViews>
  <sheets>
    <sheet name="p3 razhodi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C24" i="1"/>
  <c r="I13" i="1"/>
  <c r="C13" i="1"/>
  <c r="I19" i="1"/>
  <c r="C19" i="1"/>
  <c r="J24" i="1" l="1"/>
  <c r="J8" i="1" s="1"/>
  <c r="C8" i="1" l="1"/>
  <c r="E11" i="1"/>
  <c r="H11" i="1"/>
  <c r="K11" i="1"/>
  <c r="E12" i="1"/>
  <c r="E13" i="1"/>
  <c r="H13" i="1"/>
  <c r="K13" i="1"/>
  <c r="E14" i="1"/>
  <c r="H14" i="1"/>
  <c r="K14" i="1"/>
  <c r="E15" i="1"/>
  <c r="H15" i="1"/>
  <c r="K15" i="1"/>
  <c r="E16" i="1"/>
  <c r="H16" i="1"/>
  <c r="K16" i="1"/>
  <c r="E17" i="1"/>
  <c r="H17" i="1"/>
  <c r="K17" i="1"/>
  <c r="E18" i="1"/>
  <c r="E19" i="1"/>
  <c r="H19" i="1"/>
  <c r="K19" i="1"/>
  <c r="E20" i="1"/>
  <c r="H20" i="1"/>
  <c r="K20" i="1"/>
  <c r="E21" i="1"/>
  <c r="H21" i="1"/>
  <c r="K21" i="1"/>
  <c r="E22" i="1"/>
  <c r="H22" i="1"/>
  <c r="K22" i="1"/>
  <c r="E23" i="1"/>
  <c r="D24" i="1"/>
  <c r="E24" i="1" s="1"/>
  <c r="F24" i="1"/>
  <c r="F8" i="1" s="1"/>
  <c r="I8" i="1"/>
  <c r="K24" i="1"/>
  <c r="E25" i="1"/>
  <c r="H25" i="1"/>
  <c r="K25" i="1"/>
  <c r="E26" i="1"/>
  <c r="H26" i="1"/>
  <c r="K26" i="1"/>
  <c r="E27" i="1"/>
  <c r="H27" i="1"/>
  <c r="K27" i="1"/>
  <c r="E28" i="1"/>
  <c r="H28" i="1"/>
  <c r="K28" i="1"/>
  <c r="E29" i="1"/>
  <c r="H29" i="1"/>
  <c r="K29" i="1"/>
  <c r="E30" i="1"/>
  <c r="G30" i="1"/>
  <c r="H30" i="1" s="1"/>
  <c r="K30" i="1"/>
  <c r="K31" i="1"/>
  <c r="E32" i="1"/>
  <c r="H32" i="1"/>
  <c r="K32" i="1"/>
  <c r="E34" i="1"/>
  <c r="K34" i="1"/>
  <c r="E35" i="1"/>
  <c r="H35" i="1"/>
  <c r="K35" i="1"/>
  <c r="E36" i="1"/>
  <c r="H36" i="1"/>
  <c r="K36" i="1"/>
  <c r="E37" i="1"/>
  <c r="H37" i="1"/>
  <c r="K37" i="1"/>
  <c r="E38" i="1"/>
  <c r="H38" i="1"/>
  <c r="K38" i="1"/>
  <c r="E41" i="1"/>
  <c r="E42" i="1"/>
  <c r="G42" i="1"/>
  <c r="H42" i="1" s="1"/>
  <c r="K42" i="1"/>
  <c r="E43" i="1"/>
  <c r="H43" i="1"/>
  <c r="K43" i="1"/>
  <c r="E44" i="1"/>
  <c r="H44" i="1"/>
  <c r="K44" i="1"/>
  <c r="E45" i="1"/>
  <c r="H45" i="1"/>
  <c r="K45" i="1"/>
  <c r="E46" i="1"/>
  <c r="H46" i="1"/>
  <c r="K46" i="1"/>
  <c r="E47" i="1"/>
  <c r="G47" i="1"/>
  <c r="H47" i="1" s="1"/>
  <c r="K47" i="1"/>
  <c r="H48" i="1"/>
  <c r="K48" i="1"/>
  <c r="K8" i="1" l="1"/>
  <c r="G24" i="1"/>
  <c r="G8" i="1" s="1"/>
  <c r="D8" i="1"/>
  <c r="E8" i="1"/>
  <c r="H24" i="1" l="1"/>
  <c r="H8" i="1" s="1"/>
</calcChain>
</file>

<file path=xl/sharedStrings.xml><?xml version="1.0" encoding="utf-8"?>
<sst xmlns="http://schemas.openxmlformats.org/spreadsheetml/2006/main" count="77" uniqueCount="69">
  <si>
    <r>
      <t xml:space="preserve">сепариране </t>
    </r>
    <r>
      <rPr>
        <i/>
        <sz val="12"/>
        <color indexed="10"/>
        <rFont val="Times New Roman"/>
        <family val="1"/>
        <charset val="204"/>
      </rPr>
      <t>21 BEZ dds</t>
    </r>
  </si>
  <si>
    <t>други разходи</t>
  </si>
  <si>
    <t>държавни такси</t>
  </si>
  <si>
    <t>&amp;1901</t>
  </si>
  <si>
    <t>Други</t>
  </si>
  <si>
    <t>&amp;1051</t>
  </si>
  <si>
    <t>застраховки</t>
  </si>
  <si>
    <t>&amp;1062</t>
  </si>
  <si>
    <t>текущ ремонт</t>
  </si>
  <si>
    <t>&amp;1030</t>
  </si>
  <si>
    <t>СНЕГОПОЧИСТВАНЕ</t>
  </si>
  <si>
    <t>в т.ч. други разходи за външни услуги</t>
  </si>
  <si>
    <t xml:space="preserve">външни услуги </t>
  </si>
  <si>
    <t>&amp;1020</t>
  </si>
  <si>
    <t>горива</t>
  </si>
  <si>
    <t>&amp;1016</t>
  </si>
  <si>
    <t>в т.ч. ЗАКУПУВАНЕ НА СЪДОВЕ ЗА ТБО</t>
  </si>
  <si>
    <t xml:space="preserve">Материали </t>
  </si>
  <si>
    <t>&amp;1015</t>
  </si>
  <si>
    <t>&amp;1014</t>
  </si>
  <si>
    <t>работно облекло</t>
  </si>
  <si>
    <t>&amp;1013</t>
  </si>
  <si>
    <t>&amp;1000</t>
  </si>
  <si>
    <t>Издръжка общо</t>
  </si>
  <si>
    <t>дзпо работодател</t>
  </si>
  <si>
    <t>&amp;0580</t>
  </si>
  <si>
    <t>зо работодател</t>
  </si>
  <si>
    <t>&amp;0560</t>
  </si>
  <si>
    <t>доо на работодател</t>
  </si>
  <si>
    <t>&amp;0551</t>
  </si>
  <si>
    <t>&amp;0500</t>
  </si>
  <si>
    <t>Осигуровки за сметка на работодателя</t>
  </si>
  <si>
    <t>болнични</t>
  </si>
  <si>
    <t>&amp;0209</t>
  </si>
  <si>
    <t>обезщетения при напускане</t>
  </si>
  <si>
    <t>&amp;0208</t>
  </si>
  <si>
    <t>соц.плащания</t>
  </si>
  <si>
    <t>&amp;0205</t>
  </si>
  <si>
    <t>гр.договор</t>
  </si>
  <si>
    <t>&amp;0202</t>
  </si>
  <si>
    <t>&amp;0200</t>
  </si>
  <si>
    <t>Други плащания на персонала</t>
  </si>
  <si>
    <t>заплати</t>
  </si>
  <si>
    <t>&amp;0100</t>
  </si>
  <si>
    <t>мрз 560</t>
  </si>
  <si>
    <t>Заплати</t>
  </si>
  <si>
    <t>ВСИЧКО РАЗХОДИ</t>
  </si>
  <si>
    <t>ОБЩО</t>
  </si>
  <si>
    <t>Чисто Дряново</t>
  </si>
  <si>
    <t>ЧИСТОТА</t>
  </si>
  <si>
    <t>ДЕПОНИРАНЕ</t>
  </si>
  <si>
    <t>сметосъбиране</t>
  </si>
  <si>
    <t>НАИМЕНОВАНИЕ</t>
  </si>
  <si>
    <t>ПАРАГРАФ</t>
  </si>
  <si>
    <t>ПЛАН СМЕТКА /част разходи/</t>
  </si>
  <si>
    <t>компостиране</t>
  </si>
  <si>
    <t>Приложение №2</t>
  </si>
  <si>
    <r>
      <t xml:space="preserve">сепариране </t>
    </r>
    <r>
      <rPr>
        <i/>
        <sz val="12"/>
        <color theme="1"/>
        <rFont val="Times New Roman"/>
        <family val="1"/>
        <charset val="204"/>
      </rPr>
      <t>48 лв. с ДДС- 2800 t.</t>
    </r>
  </si>
  <si>
    <t>Придобиване ДМА</t>
  </si>
  <si>
    <t>&amp;5200</t>
  </si>
  <si>
    <t>придобиване ДМА</t>
  </si>
  <si>
    <t>отчисления чл.64, ал.1 от Закона за управление на отпадъците (95 лв./т.2024) - 1500 t.</t>
  </si>
  <si>
    <r>
      <t>отчисления чл.60, ал.2 от Закона за управление на отпадъците (</t>
    </r>
    <r>
      <rPr>
        <i/>
        <sz val="12"/>
        <color theme="1"/>
        <rFont val="Times New Roman"/>
        <family val="1"/>
        <charset val="204"/>
      </rPr>
      <t>2.30</t>
    </r>
    <r>
      <rPr>
        <i/>
        <sz val="12"/>
        <color indexed="10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л</t>
    </r>
    <r>
      <rPr>
        <i/>
        <sz val="12"/>
        <rFont val="Times New Roman"/>
        <family val="1"/>
        <charset val="204"/>
      </rPr>
      <t>в./т.)</t>
    </r>
  </si>
  <si>
    <r>
      <t>такса депо Севлиево (36</t>
    </r>
    <r>
      <rPr>
        <i/>
        <sz val="12"/>
        <color indexed="10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лв/т. с</t>
    </r>
    <r>
      <rPr>
        <i/>
        <sz val="12"/>
        <color indexed="10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 xml:space="preserve"> ДДС) - 1500 t.</t>
    </r>
  </si>
  <si>
    <t>10 000 пръскане на паркове</t>
  </si>
  <si>
    <t>10 000 мониторинг депо</t>
  </si>
  <si>
    <t>10 000 незаконни сметища или опасни отпадъци</t>
  </si>
  <si>
    <t>40 000 снегопочистване</t>
  </si>
  <si>
    <t>ЗА ОПРЕДЕЛЯНЕ НА ПРОМИЛА ЗА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</si>
</sst>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FF0000"/>
      <name val="Arial"/>
      <family val="2"/>
      <charset val="204"/>
    </font>
    <font>
      <i/>
      <sz val="12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color theme="1"/>
      <name val="Calibri"/>
      <family val="2"/>
      <scheme val="minor"/>
    </font>
    <font>
      <i/>
      <sz val="8"/>
      <name val="Arial"/>
      <family val="2"/>
      <charset val="204"/>
    </font>
    <font>
      <i/>
      <sz val="9"/>
      <color theme="1"/>
      <name val="Calibri"/>
      <family val="2"/>
      <scheme val="minor"/>
    </font>
    <font>
      <i/>
      <sz val="9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16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0" fillId="0" borderId="0" xfId="0" applyNumberFormat="1" applyAlignment="1">
      <alignment horizontal="right" vertical="top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3" fontId="1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0" fontId="5" fillId="0" borderId="4" xfId="0" applyFont="1" applyBorder="1" applyAlignment="1">
      <alignment horizontal="right" vertical="top" wrapText="1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3" fontId="6" fillId="0" borderId="1" xfId="0" applyNumberFormat="1" applyFont="1" applyBorder="1" applyAlignment="1">
      <alignment vertical="top"/>
    </xf>
    <xf numFmtId="3" fontId="6" fillId="0" borderId="1" xfId="0" applyNumberFormat="1" applyFont="1" applyBorder="1"/>
    <xf numFmtId="3" fontId="6" fillId="0" borderId="1" xfId="0" applyNumberFormat="1" applyFont="1" applyBorder="1" applyAlignment="1">
      <alignment horizontal="right" vertical="top"/>
    </xf>
    <xf numFmtId="0" fontId="7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3" fontId="6" fillId="2" borderId="1" xfId="0" applyNumberFormat="1" applyFont="1" applyFill="1" applyBorder="1" applyAlignment="1">
      <alignment vertical="top"/>
    </xf>
    <xf numFmtId="3" fontId="6" fillId="2" borderId="1" xfId="0" applyNumberFormat="1" applyFont="1" applyFill="1" applyBorder="1"/>
    <xf numFmtId="3" fontId="0" fillId="0" borderId="1" xfId="0" applyNumberFormat="1" applyBorder="1" applyAlignment="1">
      <alignment vertical="top"/>
    </xf>
    <xf numFmtId="3" fontId="0" fillId="0" borderId="1" xfId="0" applyNumberFormat="1" applyBorder="1"/>
    <xf numFmtId="3" fontId="0" fillId="0" borderId="1" xfId="0" applyNumberFormat="1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horizontal="right" vertical="top"/>
    </xf>
    <xf numFmtId="3" fontId="7" fillId="0" borderId="1" xfId="0" applyNumberFormat="1" applyFont="1" applyBorder="1" applyAlignment="1">
      <alignment vertical="top"/>
    </xf>
    <xf numFmtId="3" fontId="8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3" fontId="10" fillId="0" borderId="1" xfId="0" applyNumberFormat="1" applyFont="1" applyBorder="1"/>
    <xf numFmtId="3" fontId="11" fillId="0" borderId="1" xfId="0" applyNumberFormat="1" applyFont="1" applyBorder="1" applyAlignment="1">
      <alignment vertical="top"/>
    </xf>
    <xf numFmtId="3" fontId="10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horizontal="right" vertical="top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right" vertical="top"/>
    </xf>
    <xf numFmtId="0" fontId="12" fillId="0" borderId="4" xfId="0" applyFont="1" applyBorder="1" applyAlignment="1">
      <alignment horizontal="right" vertical="top" wrapText="1"/>
    </xf>
    <xf numFmtId="0" fontId="13" fillId="0" borderId="0" xfId="0" applyFont="1" applyAlignment="1">
      <alignment vertical="top"/>
    </xf>
    <xf numFmtId="3" fontId="13" fillId="0" borderId="0" xfId="0" applyNumberFormat="1" applyFont="1" applyAlignment="1">
      <alignment vertical="top"/>
    </xf>
    <xf numFmtId="3" fontId="13" fillId="0" borderId="1" xfId="0" applyNumberFormat="1" applyFont="1" applyBorder="1" applyAlignment="1">
      <alignment vertical="top"/>
    </xf>
    <xf numFmtId="3" fontId="13" fillId="0" borderId="1" xfId="0" applyNumberFormat="1" applyFont="1" applyBorder="1"/>
    <xf numFmtId="3" fontId="14" fillId="0" borderId="1" xfId="0" applyNumberFormat="1" applyFont="1" applyBorder="1" applyAlignment="1">
      <alignment vertical="top"/>
    </xf>
    <xf numFmtId="3" fontId="13" fillId="0" borderId="1" xfId="0" applyNumberFormat="1" applyFont="1" applyBorder="1" applyAlignment="1">
      <alignment horizontal="right" vertical="top"/>
    </xf>
    <xf numFmtId="0" fontId="15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4" xfId="0" applyBorder="1" applyAlignment="1">
      <alignment vertical="top" wrapText="1"/>
    </xf>
    <xf numFmtId="3" fontId="16" fillId="0" borderId="1" xfId="0" applyNumberFormat="1" applyFont="1" applyBorder="1" applyAlignment="1">
      <alignment horizontal="right" vertical="top" wrapText="1"/>
    </xf>
    <xf numFmtId="0" fontId="16" fillId="0" borderId="4" xfId="0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3" fontId="0" fillId="0" borderId="0" xfId="0" applyNumberFormat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/>
    </xf>
    <xf numFmtId="3" fontId="7" fillId="0" borderId="0" xfId="0" applyNumberFormat="1" applyFont="1" applyAlignment="1">
      <alignment vertical="top"/>
    </xf>
    <xf numFmtId="0" fontId="20" fillId="0" borderId="1" xfId="0" applyFont="1" applyBorder="1" applyAlignment="1">
      <alignment horizontal="left" vertical="top"/>
    </xf>
    <xf numFmtId="3" fontId="21" fillId="0" borderId="1" xfId="0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2" borderId="4" xfId="0" applyFill="1" applyBorder="1" applyAlignment="1">
      <alignment horizontal="right" vertical="top"/>
    </xf>
    <xf numFmtId="0" fontId="0" fillId="2" borderId="5" xfId="0" applyFill="1" applyBorder="1" applyAlignment="1">
      <alignment vertical="top"/>
    </xf>
    <xf numFmtId="3" fontId="0" fillId="2" borderId="1" xfId="0" applyNumberFormat="1" applyFill="1" applyBorder="1" applyAlignment="1">
      <alignment horizontal="right" vertical="top"/>
    </xf>
    <xf numFmtId="3" fontId="0" fillId="2" borderId="1" xfId="0" applyNumberFormat="1" applyFill="1" applyBorder="1" applyAlignment="1">
      <alignment vertical="top"/>
    </xf>
    <xf numFmtId="3" fontId="0" fillId="2" borderId="1" xfId="0" applyNumberFormat="1" applyFill="1" applyBorder="1"/>
    <xf numFmtId="0" fontId="6" fillId="0" borderId="4" xfId="0" applyFont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18" fillId="0" borderId="0" xfId="0" applyFont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topLeftCell="A14" workbookViewId="0">
      <selection activeCell="N42" sqref="N42"/>
    </sheetView>
  </sheetViews>
  <sheetFormatPr defaultRowHeight="15" x14ac:dyDescent="0.25"/>
  <cols>
    <col min="1" max="1" width="10" style="1" customWidth="1"/>
    <col min="2" max="2" width="61.5703125" style="1" customWidth="1"/>
    <col min="3" max="3" width="9.140625" style="3"/>
    <col min="4" max="10" width="9.140625" style="2"/>
    <col min="11" max="11" width="9.5703125" style="2" customWidth="1"/>
    <col min="12" max="12" width="10.28515625" style="2" customWidth="1"/>
    <col min="13" max="256" width="9.140625" style="1"/>
    <col min="257" max="257" width="10" style="1" customWidth="1"/>
    <col min="258" max="258" width="41.85546875" style="1" customWidth="1"/>
    <col min="259" max="512" width="9.140625" style="1"/>
    <col min="513" max="513" width="10" style="1" customWidth="1"/>
    <col min="514" max="514" width="41.85546875" style="1" customWidth="1"/>
    <col min="515" max="768" width="9.140625" style="1"/>
    <col min="769" max="769" width="10" style="1" customWidth="1"/>
    <col min="770" max="770" width="41.85546875" style="1" customWidth="1"/>
    <col min="771" max="1024" width="9.140625" style="1"/>
    <col min="1025" max="1025" width="10" style="1" customWidth="1"/>
    <col min="1026" max="1026" width="41.85546875" style="1" customWidth="1"/>
    <col min="1027" max="1280" width="9.140625" style="1"/>
    <col min="1281" max="1281" width="10" style="1" customWidth="1"/>
    <col min="1282" max="1282" width="41.85546875" style="1" customWidth="1"/>
    <col min="1283" max="1536" width="9.140625" style="1"/>
    <col min="1537" max="1537" width="10" style="1" customWidth="1"/>
    <col min="1538" max="1538" width="41.85546875" style="1" customWidth="1"/>
    <col min="1539" max="1792" width="9.140625" style="1"/>
    <col min="1793" max="1793" width="10" style="1" customWidth="1"/>
    <col min="1794" max="1794" width="41.85546875" style="1" customWidth="1"/>
    <col min="1795" max="2048" width="9.140625" style="1"/>
    <col min="2049" max="2049" width="10" style="1" customWidth="1"/>
    <col min="2050" max="2050" width="41.85546875" style="1" customWidth="1"/>
    <col min="2051" max="2304" width="9.140625" style="1"/>
    <col min="2305" max="2305" width="10" style="1" customWidth="1"/>
    <col min="2306" max="2306" width="41.85546875" style="1" customWidth="1"/>
    <col min="2307" max="2560" width="9.140625" style="1"/>
    <col min="2561" max="2561" width="10" style="1" customWidth="1"/>
    <col min="2562" max="2562" width="41.85546875" style="1" customWidth="1"/>
    <col min="2563" max="2816" width="9.140625" style="1"/>
    <col min="2817" max="2817" width="10" style="1" customWidth="1"/>
    <col min="2818" max="2818" width="41.85546875" style="1" customWidth="1"/>
    <col min="2819" max="3072" width="9.140625" style="1"/>
    <col min="3073" max="3073" width="10" style="1" customWidth="1"/>
    <col min="3074" max="3074" width="41.85546875" style="1" customWidth="1"/>
    <col min="3075" max="3328" width="9.140625" style="1"/>
    <col min="3329" max="3329" width="10" style="1" customWidth="1"/>
    <col min="3330" max="3330" width="41.85546875" style="1" customWidth="1"/>
    <col min="3331" max="3584" width="9.140625" style="1"/>
    <col min="3585" max="3585" width="10" style="1" customWidth="1"/>
    <col min="3586" max="3586" width="41.85546875" style="1" customWidth="1"/>
    <col min="3587" max="3840" width="9.140625" style="1"/>
    <col min="3841" max="3841" width="10" style="1" customWidth="1"/>
    <col min="3842" max="3842" width="41.85546875" style="1" customWidth="1"/>
    <col min="3843" max="4096" width="9.140625" style="1"/>
    <col min="4097" max="4097" width="10" style="1" customWidth="1"/>
    <col min="4098" max="4098" width="41.85546875" style="1" customWidth="1"/>
    <col min="4099" max="4352" width="9.140625" style="1"/>
    <col min="4353" max="4353" width="10" style="1" customWidth="1"/>
    <col min="4354" max="4354" width="41.85546875" style="1" customWidth="1"/>
    <col min="4355" max="4608" width="9.140625" style="1"/>
    <col min="4609" max="4609" width="10" style="1" customWidth="1"/>
    <col min="4610" max="4610" width="41.85546875" style="1" customWidth="1"/>
    <col min="4611" max="4864" width="9.140625" style="1"/>
    <col min="4865" max="4865" width="10" style="1" customWidth="1"/>
    <col min="4866" max="4866" width="41.85546875" style="1" customWidth="1"/>
    <col min="4867" max="5120" width="9.140625" style="1"/>
    <col min="5121" max="5121" width="10" style="1" customWidth="1"/>
    <col min="5122" max="5122" width="41.85546875" style="1" customWidth="1"/>
    <col min="5123" max="5376" width="9.140625" style="1"/>
    <col min="5377" max="5377" width="10" style="1" customWidth="1"/>
    <col min="5378" max="5378" width="41.85546875" style="1" customWidth="1"/>
    <col min="5379" max="5632" width="9.140625" style="1"/>
    <col min="5633" max="5633" width="10" style="1" customWidth="1"/>
    <col min="5634" max="5634" width="41.85546875" style="1" customWidth="1"/>
    <col min="5635" max="5888" width="9.140625" style="1"/>
    <col min="5889" max="5889" width="10" style="1" customWidth="1"/>
    <col min="5890" max="5890" width="41.85546875" style="1" customWidth="1"/>
    <col min="5891" max="6144" width="9.140625" style="1"/>
    <col min="6145" max="6145" width="10" style="1" customWidth="1"/>
    <col min="6146" max="6146" width="41.85546875" style="1" customWidth="1"/>
    <col min="6147" max="6400" width="9.140625" style="1"/>
    <col min="6401" max="6401" width="10" style="1" customWidth="1"/>
    <col min="6402" max="6402" width="41.85546875" style="1" customWidth="1"/>
    <col min="6403" max="6656" width="9.140625" style="1"/>
    <col min="6657" max="6657" width="10" style="1" customWidth="1"/>
    <col min="6658" max="6658" width="41.85546875" style="1" customWidth="1"/>
    <col min="6659" max="6912" width="9.140625" style="1"/>
    <col min="6913" max="6913" width="10" style="1" customWidth="1"/>
    <col min="6914" max="6914" width="41.85546875" style="1" customWidth="1"/>
    <col min="6915" max="7168" width="9.140625" style="1"/>
    <col min="7169" max="7169" width="10" style="1" customWidth="1"/>
    <col min="7170" max="7170" width="41.85546875" style="1" customWidth="1"/>
    <col min="7171" max="7424" width="9.140625" style="1"/>
    <col min="7425" max="7425" width="10" style="1" customWidth="1"/>
    <col min="7426" max="7426" width="41.85546875" style="1" customWidth="1"/>
    <col min="7427" max="7680" width="9.140625" style="1"/>
    <col min="7681" max="7681" width="10" style="1" customWidth="1"/>
    <col min="7682" max="7682" width="41.85546875" style="1" customWidth="1"/>
    <col min="7683" max="7936" width="9.140625" style="1"/>
    <col min="7937" max="7937" width="10" style="1" customWidth="1"/>
    <col min="7938" max="7938" width="41.85546875" style="1" customWidth="1"/>
    <col min="7939" max="8192" width="9.140625" style="1"/>
    <col min="8193" max="8193" width="10" style="1" customWidth="1"/>
    <col min="8194" max="8194" width="41.85546875" style="1" customWidth="1"/>
    <col min="8195" max="8448" width="9.140625" style="1"/>
    <col min="8449" max="8449" width="10" style="1" customWidth="1"/>
    <col min="8450" max="8450" width="41.85546875" style="1" customWidth="1"/>
    <col min="8451" max="8704" width="9.140625" style="1"/>
    <col min="8705" max="8705" width="10" style="1" customWidth="1"/>
    <col min="8706" max="8706" width="41.85546875" style="1" customWidth="1"/>
    <col min="8707" max="8960" width="9.140625" style="1"/>
    <col min="8961" max="8961" width="10" style="1" customWidth="1"/>
    <col min="8962" max="8962" width="41.85546875" style="1" customWidth="1"/>
    <col min="8963" max="9216" width="9.140625" style="1"/>
    <col min="9217" max="9217" width="10" style="1" customWidth="1"/>
    <col min="9218" max="9218" width="41.85546875" style="1" customWidth="1"/>
    <col min="9219" max="9472" width="9.140625" style="1"/>
    <col min="9473" max="9473" width="10" style="1" customWidth="1"/>
    <col min="9474" max="9474" width="41.85546875" style="1" customWidth="1"/>
    <col min="9475" max="9728" width="9.140625" style="1"/>
    <col min="9729" max="9729" width="10" style="1" customWidth="1"/>
    <col min="9730" max="9730" width="41.85546875" style="1" customWidth="1"/>
    <col min="9731" max="9984" width="9.140625" style="1"/>
    <col min="9985" max="9985" width="10" style="1" customWidth="1"/>
    <col min="9986" max="9986" width="41.85546875" style="1" customWidth="1"/>
    <col min="9987" max="10240" width="9.140625" style="1"/>
    <col min="10241" max="10241" width="10" style="1" customWidth="1"/>
    <col min="10242" max="10242" width="41.85546875" style="1" customWidth="1"/>
    <col min="10243" max="10496" width="9.140625" style="1"/>
    <col min="10497" max="10497" width="10" style="1" customWidth="1"/>
    <col min="10498" max="10498" width="41.85546875" style="1" customWidth="1"/>
    <col min="10499" max="10752" width="9.140625" style="1"/>
    <col min="10753" max="10753" width="10" style="1" customWidth="1"/>
    <col min="10754" max="10754" width="41.85546875" style="1" customWidth="1"/>
    <col min="10755" max="11008" width="9.140625" style="1"/>
    <col min="11009" max="11009" width="10" style="1" customWidth="1"/>
    <col min="11010" max="11010" width="41.85546875" style="1" customWidth="1"/>
    <col min="11011" max="11264" width="9.140625" style="1"/>
    <col min="11265" max="11265" width="10" style="1" customWidth="1"/>
    <col min="11266" max="11266" width="41.85546875" style="1" customWidth="1"/>
    <col min="11267" max="11520" width="9.140625" style="1"/>
    <col min="11521" max="11521" width="10" style="1" customWidth="1"/>
    <col min="11522" max="11522" width="41.85546875" style="1" customWidth="1"/>
    <col min="11523" max="11776" width="9.140625" style="1"/>
    <col min="11777" max="11777" width="10" style="1" customWidth="1"/>
    <col min="11778" max="11778" width="41.85546875" style="1" customWidth="1"/>
    <col min="11779" max="12032" width="9.140625" style="1"/>
    <col min="12033" max="12033" width="10" style="1" customWidth="1"/>
    <col min="12034" max="12034" width="41.85546875" style="1" customWidth="1"/>
    <col min="12035" max="12288" width="9.140625" style="1"/>
    <col min="12289" max="12289" width="10" style="1" customWidth="1"/>
    <col min="12290" max="12290" width="41.85546875" style="1" customWidth="1"/>
    <col min="12291" max="12544" width="9.140625" style="1"/>
    <col min="12545" max="12545" width="10" style="1" customWidth="1"/>
    <col min="12546" max="12546" width="41.85546875" style="1" customWidth="1"/>
    <col min="12547" max="12800" width="9.140625" style="1"/>
    <col min="12801" max="12801" width="10" style="1" customWidth="1"/>
    <col min="12802" max="12802" width="41.85546875" style="1" customWidth="1"/>
    <col min="12803" max="13056" width="9.140625" style="1"/>
    <col min="13057" max="13057" width="10" style="1" customWidth="1"/>
    <col min="13058" max="13058" width="41.85546875" style="1" customWidth="1"/>
    <col min="13059" max="13312" width="9.140625" style="1"/>
    <col min="13313" max="13313" width="10" style="1" customWidth="1"/>
    <col min="13314" max="13314" width="41.85546875" style="1" customWidth="1"/>
    <col min="13315" max="13568" width="9.140625" style="1"/>
    <col min="13569" max="13569" width="10" style="1" customWidth="1"/>
    <col min="13570" max="13570" width="41.85546875" style="1" customWidth="1"/>
    <col min="13571" max="13824" width="9.140625" style="1"/>
    <col min="13825" max="13825" width="10" style="1" customWidth="1"/>
    <col min="13826" max="13826" width="41.85546875" style="1" customWidth="1"/>
    <col min="13827" max="14080" width="9.140625" style="1"/>
    <col min="14081" max="14081" width="10" style="1" customWidth="1"/>
    <col min="14082" max="14082" width="41.85546875" style="1" customWidth="1"/>
    <col min="14083" max="14336" width="9.140625" style="1"/>
    <col min="14337" max="14337" width="10" style="1" customWidth="1"/>
    <col min="14338" max="14338" width="41.85546875" style="1" customWidth="1"/>
    <col min="14339" max="14592" width="9.140625" style="1"/>
    <col min="14593" max="14593" width="10" style="1" customWidth="1"/>
    <col min="14594" max="14594" width="41.85546875" style="1" customWidth="1"/>
    <col min="14595" max="14848" width="9.140625" style="1"/>
    <col min="14849" max="14849" width="10" style="1" customWidth="1"/>
    <col min="14850" max="14850" width="41.85546875" style="1" customWidth="1"/>
    <col min="14851" max="15104" width="9.140625" style="1"/>
    <col min="15105" max="15105" width="10" style="1" customWidth="1"/>
    <col min="15106" max="15106" width="41.85546875" style="1" customWidth="1"/>
    <col min="15107" max="15360" width="9.140625" style="1"/>
    <col min="15361" max="15361" width="10" style="1" customWidth="1"/>
    <col min="15362" max="15362" width="41.85546875" style="1" customWidth="1"/>
    <col min="15363" max="15616" width="9.140625" style="1"/>
    <col min="15617" max="15617" width="10" style="1" customWidth="1"/>
    <col min="15618" max="15618" width="41.85546875" style="1" customWidth="1"/>
    <col min="15619" max="15872" width="9.140625" style="1"/>
    <col min="15873" max="15873" width="10" style="1" customWidth="1"/>
    <col min="15874" max="15874" width="41.85546875" style="1" customWidth="1"/>
    <col min="15875" max="16128" width="9.140625" style="1"/>
    <col min="16129" max="16129" width="10" style="1" customWidth="1"/>
    <col min="16130" max="16130" width="41.85546875" style="1" customWidth="1"/>
    <col min="16131" max="16384" width="9.140625" style="1"/>
  </cols>
  <sheetData>
    <row r="1" spans="1:14" x14ac:dyDescent="0.25">
      <c r="A1" s="75" t="s">
        <v>56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4" ht="20.25" x14ac:dyDescent="0.25">
      <c r="A2" s="76" t="s">
        <v>54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4" ht="20.25" x14ac:dyDescent="0.25">
      <c r="A3" s="76" t="s">
        <v>68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4" x14ac:dyDescent="0.25">
      <c r="A4" s="63"/>
      <c r="B4" s="63"/>
      <c r="M4" s="64"/>
    </row>
    <row r="5" spans="1:14" x14ac:dyDescent="0.25">
      <c r="B5" s="63"/>
    </row>
    <row r="6" spans="1:14" x14ac:dyDescent="0.25">
      <c r="A6" s="77" t="s">
        <v>53</v>
      </c>
      <c r="B6" s="79" t="s">
        <v>52</v>
      </c>
      <c r="C6" s="81" t="s">
        <v>51</v>
      </c>
      <c r="D6" s="81"/>
      <c r="E6" s="81"/>
      <c r="F6" s="81" t="s">
        <v>50</v>
      </c>
      <c r="G6" s="81"/>
      <c r="H6" s="81"/>
      <c r="I6" s="81" t="s">
        <v>49</v>
      </c>
      <c r="J6" s="81"/>
      <c r="K6" s="81"/>
      <c r="M6" s="63"/>
    </row>
    <row r="7" spans="1:14" s="58" customFormat="1" ht="25.5" x14ac:dyDescent="0.25">
      <c r="A7" s="78"/>
      <c r="B7" s="80"/>
      <c r="C7" s="62" t="s">
        <v>48</v>
      </c>
      <c r="D7" s="61" t="s">
        <v>4</v>
      </c>
      <c r="E7" s="61" t="s">
        <v>47</v>
      </c>
      <c r="F7" s="62" t="s">
        <v>48</v>
      </c>
      <c r="G7" s="61" t="s">
        <v>4</v>
      </c>
      <c r="H7" s="61" t="s">
        <v>47</v>
      </c>
      <c r="I7" s="62" t="s">
        <v>48</v>
      </c>
      <c r="J7" s="61" t="s">
        <v>4</v>
      </c>
      <c r="K7" s="61" t="s">
        <v>47</v>
      </c>
      <c r="L7" s="60"/>
      <c r="M7" s="59"/>
    </row>
    <row r="8" spans="1:14" x14ac:dyDescent="0.25">
      <c r="A8" s="73" t="s">
        <v>46</v>
      </c>
      <c r="B8" s="74"/>
      <c r="C8" s="23">
        <f t="shared" ref="C8:I8" si="0">C11+C13+C19+C24+C42</f>
        <v>476549</v>
      </c>
      <c r="D8" s="23">
        <f t="shared" si="0"/>
        <v>0</v>
      </c>
      <c r="E8" s="23">
        <f t="shared" si="0"/>
        <v>476549</v>
      </c>
      <c r="F8" s="23">
        <f t="shared" si="0"/>
        <v>0</v>
      </c>
      <c r="G8" s="23">
        <f t="shared" si="0"/>
        <v>344350</v>
      </c>
      <c r="H8" s="23">
        <f t="shared" si="0"/>
        <v>344350</v>
      </c>
      <c r="I8" s="23">
        <f t="shared" si="0"/>
        <v>571086</v>
      </c>
      <c r="J8" s="23">
        <f>J11+J13+J19+J24+J40+O41</f>
        <v>72200</v>
      </c>
      <c r="K8" s="23">
        <f>K11+K13+K19+K24+K42+J8</f>
        <v>713286</v>
      </c>
      <c r="M8" s="2"/>
    </row>
    <row r="9" spans="1:14" s="19" customFormat="1" ht="12.75" x14ac:dyDescent="0.25">
      <c r="A9" s="82" t="s">
        <v>45</v>
      </c>
      <c r="B9" s="83"/>
      <c r="C9" s="26"/>
      <c r="D9" s="26"/>
      <c r="E9" s="26"/>
      <c r="F9" s="26"/>
      <c r="G9" s="26"/>
      <c r="H9" s="26"/>
      <c r="I9" s="26"/>
      <c r="J9" s="26"/>
      <c r="K9" s="26"/>
      <c r="L9" s="20"/>
    </row>
    <row r="10" spans="1:14" s="19" customFormat="1" ht="12.75" hidden="1" x14ac:dyDescent="0.25">
      <c r="A10" s="57"/>
      <c r="B10" s="56"/>
      <c r="C10" s="55" t="s">
        <v>44</v>
      </c>
      <c r="D10" s="21"/>
      <c r="E10" s="21"/>
      <c r="F10" s="21"/>
      <c r="G10" s="21"/>
      <c r="H10" s="21"/>
      <c r="I10" s="21"/>
      <c r="J10" s="21"/>
      <c r="K10" s="21"/>
      <c r="L10" s="20"/>
    </row>
    <row r="11" spans="1:14" s="19" customFormat="1" ht="12.75" x14ac:dyDescent="0.2">
      <c r="A11" s="53" t="s">
        <v>43</v>
      </c>
      <c r="B11" s="52" t="s">
        <v>42</v>
      </c>
      <c r="C11" s="23">
        <v>283020</v>
      </c>
      <c r="D11" s="21"/>
      <c r="E11" s="21">
        <f t="shared" ref="E11:E30" si="1">C11+D11</f>
        <v>283020</v>
      </c>
      <c r="F11" s="21"/>
      <c r="G11" s="21"/>
      <c r="H11" s="21">
        <f>F11+G11</f>
        <v>0</v>
      </c>
      <c r="I11" s="22">
        <v>375342</v>
      </c>
      <c r="J11" s="21"/>
      <c r="K11" s="21">
        <f>I11+J11</f>
        <v>375342</v>
      </c>
      <c r="L11" s="20"/>
      <c r="M11" s="20"/>
    </row>
    <row r="12" spans="1:14" s="19" customFormat="1" ht="12.75" x14ac:dyDescent="0.2">
      <c r="A12" s="82" t="s">
        <v>41</v>
      </c>
      <c r="B12" s="83"/>
      <c r="C12" s="26"/>
      <c r="D12" s="26"/>
      <c r="E12" s="26">
        <f t="shared" si="1"/>
        <v>0</v>
      </c>
      <c r="F12" s="26"/>
      <c r="G12" s="26"/>
      <c r="H12" s="26"/>
      <c r="I12" s="27"/>
      <c r="J12" s="26"/>
      <c r="K12" s="26"/>
      <c r="L12" s="20"/>
      <c r="M12" s="20"/>
      <c r="N12" s="63"/>
    </row>
    <row r="13" spans="1:14" s="19" customFormat="1" ht="12.75" x14ac:dyDescent="0.2">
      <c r="A13" s="53" t="s">
        <v>40</v>
      </c>
      <c r="B13" s="52"/>
      <c r="C13" s="23">
        <f>C14+C15+C16+C17</f>
        <v>9500</v>
      </c>
      <c r="D13" s="21"/>
      <c r="E13" s="21">
        <f t="shared" si="1"/>
        <v>9500</v>
      </c>
      <c r="F13" s="21"/>
      <c r="G13" s="21"/>
      <c r="H13" s="21">
        <f>F13+G13</f>
        <v>0</v>
      </c>
      <c r="I13" s="22">
        <f>I14+I15+I16+I17</f>
        <v>15500</v>
      </c>
      <c r="J13" s="21"/>
      <c r="K13" s="21">
        <f>I13+J13</f>
        <v>15500</v>
      </c>
      <c r="L13" s="20"/>
    </row>
    <row r="14" spans="1:14" x14ac:dyDescent="0.25">
      <c r="A14" s="32" t="s">
        <v>39</v>
      </c>
      <c r="B14" s="31" t="s">
        <v>38</v>
      </c>
      <c r="C14" s="30">
        <v>500</v>
      </c>
      <c r="D14" s="28"/>
      <c r="E14" s="28">
        <f t="shared" si="1"/>
        <v>500</v>
      </c>
      <c r="F14" s="28"/>
      <c r="G14" s="28"/>
      <c r="H14" s="28">
        <f>F14+G14</f>
        <v>0</v>
      </c>
      <c r="I14" s="29">
        <v>500</v>
      </c>
      <c r="J14" s="28"/>
      <c r="K14" s="28">
        <f>I14+J14</f>
        <v>500</v>
      </c>
    </row>
    <row r="15" spans="1:14" x14ac:dyDescent="0.25">
      <c r="A15" s="32" t="s">
        <v>37</v>
      </c>
      <c r="B15" s="31" t="s">
        <v>36</v>
      </c>
      <c r="C15" s="30">
        <v>7500</v>
      </c>
      <c r="D15" s="28"/>
      <c r="E15" s="28">
        <f t="shared" si="1"/>
        <v>7500</v>
      </c>
      <c r="F15" s="28"/>
      <c r="G15" s="28"/>
      <c r="H15" s="28">
        <f>F15+G15</f>
        <v>0</v>
      </c>
      <c r="I15" s="29">
        <v>13500</v>
      </c>
      <c r="J15" s="28"/>
      <c r="K15" s="28">
        <f>I15+J15</f>
        <v>13500</v>
      </c>
    </row>
    <row r="16" spans="1:14" x14ac:dyDescent="0.25">
      <c r="A16" s="32" t="s">
        <v>35</v>
      </c>
      <c r="B16" s="54" t="s">
        <v>34</v>
      </c>
      <c r="C16" s="30">
        <v>500</v>
      </c>
      <c r="D16" s="28"/>
      <c r="E16" s="28">
        <f t="shared" si="1"/>
        <v>500</v>
      </c>
      <c r="F16" s="28"/>
      <c r="G16" s="28"/>
      <c r="H16" s="28">
        <f>F16+G16</f>
        <v>0</v>
      </c>
      <c r="I16" s="29">
        <v>500</v>
      </c>
      <c r="J16" s="28"/>
      <c r="K16" s="28">
        <f>I16+J16</f>
        <v>500</v>
      </c>
      <c r="M16" s="2"/>
    </row>
    <row r="17" spans="1:13" x14ac:dyDescent="0.25">
      <c r="A17" s="32" t="s">
        <v>33</v>
      </c>
      <c r="B17" s="31" t="s">
        <v>32</v>
      </c>
      <c r="C17" s="30">
        <v>1000</v>
      </c>
      <c r="D17" s="28"/>
      <c r="E17" s="28">
        <f t="shared" si="1"/>
        <v>1000</v>
      </c>
      <c r="F17" s="28"/>
      <c r="G17" s="28"/>
      <c r="H17" s="28">
        <f>F17+G17</f>
        <v>0</v>
      </c>
      <c r="I17" s="29">
        <v>1000</v>
      </c>
      <c r="J17" s="28"/>
      <c r="K17" s="28">
        <f>I17+J17</f>
        <v>1000</v>
      </c>
    </row>
    <row r="18" spans="1:13" s="19" customFormat="1" ht="12.75" x14ac:dyDescent="0.2">
      <c r="A18" s="82" t="s">
        <v>31</v>
      </c>
      <c r="B18" s="83"/>
      <c r="C18" s="26"/>
      <c r="D18" s="26"/>
      <c r="E18" s="26">
        <f t="shared" si="1"/>
        <v>0</v>
      </c>
      <c r="F18" s="26"/>
      <c r="G18" s="26"/>
      <c r="H18" s="26"/>
      <c r="I18" s="27"/>
      <c r="J18" s="26"/>
      <c r="K18" s="26"/>
      <c r="L18" s="20"/>
    </row>
    <row r="19" spans="1:13" s="19" customFormat="1" ht="12.75" x14ac:dyDescent="0.2">
      <c r="A19" s="53" t="s">
        <v>30</v>
      </c>
      <c r="B19" s="52"/>
      <c r="C19" s="23">
        <f>C20+C21+C22</f>
        <v>55529</v>
      </c>
      <c r="D19" s="21"/>
      <c r="E19" s="21">
        <f t="shared" si="1"/>
        <v>55529</v>
      </c>
      <c r="F19" s="21"/>
      <c r="G19" s="21"/>
      <c r="H19" s="21">
        <f>F19+G19</f>
        <v>0</v>
      </c>
      <c r="I19" s="22">
        <f>I20+I21+I22</f>
        <v>73644</v>
      </c>
      <c r="J19" s="21"/>
      <c r="K19" s="21">
        <f>I19+J19</f>
        <v>73644</v>
      </c>
      <c r="L19" s="20"/>
    </row>
    <row r="20" spans="1:13" x14ac:dyDescent="0.25">
      <c r="A20" s="32" t="s">
        <v>29</v>
      </c>
      <c r="B20" s="31" t="s">
        <v>28</v>
      </c>
      <c r="C20" s="30">
        <v>34019</v>
      </c>
      <c r="D20" s="28"/>
      <c r="E20" s="28">
        <f t="shared" si="1"/>
        <v>34019</v>
      </c>
      <c r="F20" s="28"/>
      <c r="G20" s="28"/>
      <c r="H20" s="28">
        <f>F20+G20</f>
        <v>0</v>
      </c>
      <c r="I20" s="29">
        <v>45117</v>
      </c>
      <c r="J20" s="28"/>
      <c r="K20" s="28">
        <f>I20+J20</f>
        <v>45117</v>
      </c>
    </row>
    <row r="21" spans="1:13" x14ac:dyDescent="0.25">
      <c r="A21" s="32" t="s">
        <v>27</v>
      </c>
      <c r="B21" s="31" t="s">
        <v>26</v>
      </c>
      <c r="C21" s="30">
        <v>13585</v>
      </c>
      <c r="D21" s="28"/>
      <c r="E21" s="28">
        <f t="shared" si="1"/>
        <v>13585</v>
      </c>
      <c r="F21" s="28"/>
      <c r="G21" s="28"/>
      <c r="H21" s="28">
        <f>F21+G21</f>
        <v>0</v>
      </c>
      <c r="I21" s="29">
        <v>18017</v>
      </c>
      <c r="J21" s="28"/>
      <c r="K21" s="28">
        <f>I21+J21</f>
        <v>18017</v>
      </c>
    </row>
    <row r="22" spans="1:13" x14ac:dyDescent="0.25">
      <c r="A22" s="32" t="s">
        <v>25</v>
      </c>
      <c r="B22" s="31" t="s">
        <v>24</v>
      </c>
      <c r="C22" s="30">
        <v>7925</v>
      </c>
      <c r="D22" s="28"/>
      <c r="E22" s="28">
        <f t="shared" si="1"/>
        <v>7925</v>
      </c>
      <c r="F22" s="28"/>
      <c r="G22" s="28"/>
      <c r="H22" s="28">
        <f>F22+G22</f>
        <v>0</v>
      </c>
      <c r="I22" s="29">
        <v>10510</v>
      </c>
      <c r="J22" s="28"/>
      <c r="K22" s="28">
        <f>I22+J22</f>
        <v>10510</v>
      </c>
    </row>
    <row r="23" spans="1:13" s="19" customFormat="1" ht="12.75" x14ac:dyDescent="0.2">
      <c r="A23" s="82" t="s">
        <v>23</v>
      </c>
      <c r="B23" s="83"/>
      <c r="C23" s="26"/>
      <c r="D23" s="26"/>
      <c r="E23" s="26">
        <f t="shared" si="1"/>
        <v>0</v>
      </c>
      <c r="F23" s="26"/>
      <c r="G23" s="26"/>
      <c r="H23" s="26"/>
      <c r="I23" s="27"/>
      <c r="J23" s="26"/>
      <c r="K23" s="26"/>
      <c r="L23" s="20"/>
    </row>
    <row r="24" spans="1:13" s="19" customFormat="1" ht="12.75" x14ac:dyDescent="0.2">
      <c r="A24" s="53" t="s">
        <v>22</v>
      </c>
      <c r="B24" s="52"/>
      <c r="C24" s="23">
        <f>C25+C27+C28+C29+C30+C31+C32+C33+C34+C35+C36+C37</f>
        <v>128300</v>
      </c>
      <c r="D24" s="23">
        <f>D27</f>
        <v>0</v>
      </c>
      <c r="E24" s="21">
        <f t="shared" si="1"/>
        <v>128300</v>
      </c>
      <c r="F24" s="21">
        <f>F25+F26+F27+F29+F30+F36+F37</f>
        <v>0</v>
      </c>
      <c r="G24" s="21">
        <f>G30</f>
        <v>198400</v>
      </c>
      <c r="H24" s="21">
        <f t="shared" ref="H24:H30" si="2">F24+G24</f>
        <v>198400</v>
      </c>
      <c r="I24" s="22">
        <f>I25+I27+I28+I29+I30+I31+I32+I33+I34+I35+I36+I37</f>
        <v>106300</v>
      </c>
      <c r="J24" s="21">
        <f>J25+J26+J27+J29+J31+J36+J37+J32</f>
        <v>70000</v>
      </c>
      <c r="K24" s="21">
        <f t="shared" ref="K24:K32" si="3">I24+J24</f>
        <v>176300</v>
      </c>
      <c r="L24" s="20"/>
    </row>
    <row r="25" spans="1:13" x14ac:dyDescent="0.25">
      <c r="A25" s="32" t="s">
        <v>21</v>
      </c>
      <c r="B25" s="31" t="s">
        <v>20</v>
      </c>
      <c r="C25" s="30">
        <v>3300</v>
      </c>
      <c r="D25" s="28"/>
      <c r="E25" s="28">
        <f t="shared" si="1"/>
        <v>3300</v>
      </c>
      <c r="F25" s="28"/>
      <c r="G25" s="28"/>
      <c r="H25" s="28">
        <f t="shared" si="2"/>
        <v>0</v>
      </c>
      <c r="I25" s="29">
        <v>6300</v>
      </c>
      <c r="J25" s="28"/>
      <c r="K25" s="33">
        <f t="shared" si="3"/>
        <v>6300</v>
      </c>
    </row>
    <row r="26" spans="1:13" hidden="1" x14ac:dyDescent="0.25">
      <c r="A26" s="32" t="s">
        <v>19</v>
      </c>
      <c r="B26" s="31"/>
      <c r="C26" s="30">
        <v>0</v>
      </c>
      <c r="D26" s="28"/>
      <c r="E26" s="28">
        <f t="shared" si="1"/>
        <v>0</v>
      </c>
      <c r="F26" s="28"/>
      <c r="G26" s="28"/>
      <c r="H26" s="28">
        <f t="shared" si="2"/>
        <v>0</v>
      </c>
      <c r="I26" s="29">
        <v>0</v>
      </c>
      <c r="J26" s="28"/>
      <c r="K26" s="33">
        <f t="shared" si="3"/>
        <v>0</v>
      </c>
    </row>
    <row r="27" spans="1:13" x14ac:dyDescent="0.25">
      <c r="A27" s="32" t="s">
        <v>18</v>
      </c>
      <c r="B27" s="24" t="s">
        <v>17</v>
      </c>
      <c r="C27" s="30">
        <v>15000</v>
      </c>
      <c r="D27" s="28"/>
      <c r="E27" s="28">
        <f t="shared" si="1"/>
        <v>15000</v>
      </c>
      <c r="F27" s="28"/>
      <c r="G27" s="28"/>
      <c r="H27" s="28">
        <f t="shared" si="2"/>
        <v>0</v>
      </c>
      <c r="I27" s="29">
        <v>15000</v>
      </c>
      <c r="J27" s="28"/>
      <c r="K27" s="33">
        <f t="shared" si="3"/>
        <v>15000</v>
      </c>
    </row>
    <row r="28" spans="1:13" s="44" customFormat="1" ht="12.75" x14ac:dyDescent="0.2">
      <c r="A28" s="51"/>
      <c r="B28" s="50" t="s">
        <v>16</v>
      </c>
      <c r="C28" s="49"/>
      <c r="D28" s="48"/>
      <c r="E28" s="46">
        <f t="shared" si="1"/>
        <v>0</v>
      </c>
      <c r="F28" s="46"/>
      <c r="G28" s="46"/>
      <c r="H28" s="46">
        <f t="shared" si="2"/>
        <v>0</v>
      </c>
      <c r="I28" s="47"/>
      <c r="J28" s="46"/>
      <c r="K28" s="33">
        <f t="shared" si="3"/>
        <v>0</v>
      </c>
      <c r="L28" s="45"/>
    </row>
    <row r="29" spans="1:13" x14ac:dyDescent="0.25">
      <c r="A29" s="32" t="s">
        <v>15</v>
      </c>
      <c r="B29" s="31" t="s">
        <v>14</v>
      </c>
      <c r="C29" s="30">
        <v>77500</v>
      </c>
      <c r="D29" s="28"/>
      <c r="E29" s="28">
        <f t="shared" si="1"/>
        <v>77500</v>
      </c>
      <c r="F29" s="28"/>
      <c r="G29" s="28"/>
      <c r="H29" s="28">
        <f t="shared" si="2"/>
        <v>0</v>
      </c>
      <c r="I29" s="29">
        <v>47500</v>
      </c>
      <c r="J29" s="28"/>
      <c r="K29" s="33">
        <f t="shared" si="3"/>
        <v>47500</v>
      </c>
      <c r="M29" s="1" t="s">
        <v>64</v>
      </c>
    </row>
    <row r="30" spans="1:13" x14ac:dyDescent="0.25">
      <c r="A30" s="32" t="s">
        <v>13</v>
      </c>
      <c r="B30" s="24" t="s">
        <v>12</v>
      </c>
      <c r="C30" s="30">
        <v>15000</v>
      </c>
      <c r="D30" s="28"/>
      <c r="E30" s="28">
        <f t="shared" si="1"/>
        <v>15000</v>
      </c>
      <c r="F30" s="28"/>
      <c r="G30" s="34">
        <f>G33+G34+G35</f>
        <v>198400</v>
      </c>
      <c r="H30" s="28">
        <f t="shared" si="2"/>
        <v>198400</v>
      </c>
      <c r="I30" s="29">
        <v>20000</v>
      </c>
      <c r="K30" s="33">
        <f t="shared" si="3"/>
        <v>20000</v>
      </c>
      <c r="M30" s="1" t="s">
        <v>65</v>
      </c>
    </row>
    <row r="31" spans="1:13" x14ac:dyDescent="0.2">
      <c r="A31" s="32"/>
      <c r="B31" s="43" t="s">
        <v>11</v>
      </c>
      <c r="C31" s="42"/>
      <c r="D31" s="37"/>
      <c r="E31" s="37"/>
      <c r="F31" s="37"/>
      <c r="G31" s="35"/>
      <c r="H31" s="37"/>
      <c r="I31" s="41"/>
      <c r="J31" s="35">
        <v>30000</v>
      </c>
      <c r="K31" s="33">
        <f t="shared" si="3"/>
        <v>30000</v>
      </c>
      <c r="M31" s="1" t="s">
        <v>66</v>
      </c>
    </row>
    <row r="32" spans="1:13" x14ac:dyDescent="0.15">
      <c r="A32" s="39"/>
      <c r="B32" s="40" t="s">
        <v>10</v>
      </c>
      <c r="C32" s="38"/>
      <c r="D32" s="37"/>
      <c r="E32" s="37">
        <f>C32+D32</f>
        <v>0</v>
      </c>
      <c r="F32" s="37"/>
      <c r="G32" s="37"/>
      <c r="H32" s="37">
        <f>F32+G32</f>
        <v>0</v>
      </c>
      <c r="I32" s="36"/>
      <c r="J32" s="35">
        <v>40000</v>
      </c>
      <c r="K32" s="33">
        <f t="shared" si="3"/>
        <v>40000</v>
      </c>
      <c r="M32" s="1" t="s">
        <v>67</v>
      </c>
    </row>
    <row r="33" spans="1:12" x14ac:dyDescent="0.15">
      <c r="A33" s="39"/>
      <c r="B33" s="65" t="s">
        <v>55</v>
      </c>
      <c r="C33" s="38"/>
      <c r="D33" s="37"/>
      <c r="E33" s="37"/>
      <c r="F33" s="37"/>
      <c r="G33" s="66">
        <v>10000</v>
      </c>
      <c r="H33" s="66">
        <v>10000</v>
      </c>
      <c r="I33" s="36"/>
      <c r="J33" s="35"/>
      <c r="K33" s="33"/>
    </row>
    <row r="34" spans="1:12" ht="15.75" x14ac:dyDescent="0.25">
      <c r="A34" s="32"/>
      <c r="B34" s="11" t="s">
        <v>63</v>
      </c>
      <c r="C34" s="30"/>
      <c r="D34" s="28"/>
      <c r="E34" s="28">
        <f t="shared" ref="E34:E47" si="4">C34+D34</f>
        <v>0</v>
      </c>
      <c r="F34" s="28"/>
      <c r="G34" s="34">
        <v>54000</v>
      </c>
      <c r="H34" s="28">
        <v>45000</v>
      </c>
      <c r="I34" s="28"/>
      <c r="J34" s="28"/>
      <c r="K34" s="33">
        <f>I34+J34</f>
        <v>0</v>
      </c>
    </row>
    <row r="35" spans="1:12" ht="15.75" x14ac:dyDescent="0.25">
      <c r="A35" s="32"/>
      <c r="B35" s="11" t="s">
        <v>57</v>
      </c>
      <c r="C35" s="30"/>
      <c r="D35" s="28"/>
      <c r="E35" s="28">
        <f t="shared" si="4"/>
        <v>0</v>
      </c>
      <c r="F35" s="28"/>
      <c r="G35" s="34">
        <v>134400</v>
      </c>
      <c r="H35" s="28">
        <f>F35+G35</f>
        <v>134400</v>
      </c>
      <c r="I35" s="28"/>
      <c r="J35" s="28"/>
      <c r="K35" s="33">
        <f>I35+J35</f>
        <v>0</v>
      </c>
    </row>
    <row r="36" spans="1:12" x14ac:dyDescent="0.25">
      <c r="A36" s="32" t="s">
        <v>9</v>
      </c>
      <c r="B36" s="31" t="s">
        <v>8</v>
      </c>
      <c r="C36" s="30">
        <v>12500</v>
      </c>
      <c r="D36" s="28"/>
      <c r="E36" s="28">
        <f t="shared" si="4"/>
        <v>12500</v>
      </c>
      <c r="F36" s="28"/>
      <c r="G36" s="28"/>
      <c r="H36" s="28">
        <f>F36+G36</f>
        <v>0</v>
      </c>
      <c r="I36" s="29">
        <v>12500</v>
      </c>
      <c r="J36" s="28"/>
      <c r="K36" s="33">
        <f>I36+J36</f>
        <v>12500</v>
      </c>
    </row>
    <row r="37" spans="1:12" x14ac:dyDescent="0.25">
      <c r="A37" s="32" t="s">
        <v>7</v>
      </c>
      <c r="B37" s="31" t="s">
        <v>6</v>
      </c>
      <c r="C37" s="30">
        <v>5000</v>
      </c>
      <c r="D37" s="28"/>
      <c r="E37" s="28">
        <f t="shared" si="4"/>
        <v>5000</v>
      </c>
      <c r="F37" s="28"/>
      <c r="G37" s="28"/>
      <c r="H37" s="28">
        <f>F37+G37</f>
        <v>0</v>
      </c>
      <c r="I37" s="29">
        <v>5000</v>
      </c>
      <c r="J37" s="28"/>
      <c r="K37" s="33">
        <f>I37+J37</f>
        <v>5000</v>
      </c>
    </row>
    <row r="38" spans="1:12" hidden="1" x14ac:dyDescent="0.25">
      <c r="A38" s="32" t="s">
        <v>5</v>
      </c>
      <c r="B38" s="31"/>
      <c r="C38" s="30"/>
      <c r="D38" s="28"/>
      <c r="E38" s="28">
        <f t="shared" si="4"/>
        <v>0</v>
      </c>
      <c r="F38" s="28"/>
      <c r="G38" s="28"/>
      <c r="H38" s="28">
        <f>F38+G38</f>
        <v>0</v>
      </c>
      <c r="I38" s="29"/>
      <c r="J38" s="28"/>
      <c r="K38" s="28">
        <f>I38+J38</f>
        <v>0</v>
      </c>
    </row>
    <row r="39" spans="1:12" x14ac:dyDescent="0.25">
      <c r="A39" s="68"/>
      <c r="B39" s="69" t="s">
        <v>58</v>
      </c>
      <c r="C39" s="70"/>
      <c r="D39" s="71"/>
      <c r="E39" s="71"/>
      <c r="F39" s="71"/>
      <c r="G39" s="71"/>
      <c r="H39" s="71"/>
      <c r="I39" s="72"/>
      <c r="J39" s="71"/>
      <c r="K39" s="71"/>
    </row>
    <row r="40" spans="1:12" x14ac:dyDescent="0.25">
      <c r="A40" s="25" t="s">
        <v>59</v>
      </c>
      <c r="B40" s="67" t="s">
        <v>60</v>
      </c>
      <c r="C40" s="30"/>
      <c r="D40" s="28"/>
      <c r="E40" s="28"/>
      <c r="F40" s="28"/>
      <c r="G40" s="28"/>
      <c r="H40" s="28"/>
      <c r="I40" s="29"/>
      <c r="J40" s="28">
        <v>2200</v>
      </c>
      <c r="K40" s="28"/>
    </row>
    <row r="41" spans="1:12" s="19" customFormat="1" ht="12.75" x14ac:dyDescent="0.2">
      <c r="A41" s="82" t="s">
        <v>4</v>
      </c>
      <c r="B41" s="83"/>
      <c r="C41" s="26">
        <v>200</v>
      </c>
      <c r="D41" s="26"/>
      <c r="E41" s="26">
        <f t="shared" si="4"/>
        <v>200</v>
      </c>
      <c r="F41" s="26"/>
      <c r="G41" s="26"/>
      <c r="H41" s="26"/>
      <c r="I41" s="27"/>
      <c r="J41" s="26"/>
      <c r="K41" s="26"/>
      <c r="L41" s="20"/>
    </row>
    <row r="42" spans="1:12" s="19" customFormat="1" x14ac:dyDescent="0.2">
      <c r="A42" s="25" t="s">
        <v>3</v>
      </c>
      <c r="B42" s="24" t="s">
        <v>1</v>
      </c>
      <c r="C42" s="23">
        <v>200</v>
      </c>
      <c r="D42" s="21"/>
      <c r="E42" s="21">
        <f t="shared" si="4"/>
        <v>200</v>
      </c>
      <c r="F42" s="21"/>
      <c r="G42" s="21">
        <f>G45+G46</f>
        <v>145950</v>
      </c>
      <c r="H42" s="21">
        <f t="shared" ref="H42:H48" si="5">F42+G42</f>
        <v>145950</v>
      </c>
      <c r="I42" s="22">
        <v>300</v>
      </c>
      <c r="J42" s="21"/>
      <c r="K42" s="21">
        <f t="shared" ref="K42:K48" si="6">I42+J42</f>
        <v>300</v>
      </c>
      <c r="L42" s="20"/>
    </row>
    <row r="43" spans="1:12" x14ac:dyDescent="0.25">
      <c r="B43" s="18" t="s">
        <v>2</v>
      </c>
      <c r="C43" s="8"/>
      <c r="D43" s="7"/>
      <c r="E43" s="7">
        <f t="shared" si="4"/>
        <v>0</v>
      </c>
      <c r="F43" s="7"/>
      <c r="G43" s="7"/>
      <c r="H43" s="7">
        <f t="shared" si="5"/>
        <v>0</v>
      </c>
      <c r="I43" s="13"/>
      <c r="J43" s="7"/>
      <c r="K43" s="7">
        <f t="shared" si="6"/>
        <v>0</v>
      </c>
    </row>
    <row r="44" spans="1:12" x14ac:dyDescent="0.25">
      <c r="A44" s="17"/>
      <c r="B44" s="16" t="s">
        <v>1</v>
      </c>
      <c r="C44" s="15"/>
      <c r="D44" s="14"/>
      <c r="E44" s="14">
        <f t="shared" si="4"/>
        <v>0</v>
      </c>
      <c r="F44" s="7"/>
      <c r="G44" s="7"/>
      <c r="H44" s="7">
        <f t="shared" si="5"/>
        <v>0</v>
      </c>
      <c r="I44" s="13">
        <v>0</v>
      </c>
      <c r="J44" s="7"/>
      <c r="K44" s="7">
        <f t="shared" si="6"/>
        <v>0</v>
      </c>
    </row>
    <row r="45" spans="1:12" ht="31.5" x14ac:dyDescent="0.25">
      <c r="A45" s="9"/>
      <c r="B45" s="12" t="s">
        <v>61</v>
      </c>
      <c r="C45" s="8"/>
      <c r="D45" s="7"/>
      <c r="E45" s="7">
        <f t="shared" si="4"/>
        <v>0</v>
      </c>
      <c r="F45" s="7"/>
      <c r="G45" s="10">
        <v>142500</v>
      </c>
      <c r="H45" s="7">
        <f t="shared" si="5"/>
        <v>142500</v>
      </c>
      <c r="I45" s="7"/>
      <c r="J45" s="7"/>
      <c r="K45" s="7">
        <f t="shared" si="6"/>
        <v>0</v>
      </c>
    </row>
    <row r="46" spans="1:12" ht="31.5" x14ac:dyDescent="0.25">
      <c r="A46" s="9"/>
      <c r="B46" s="12" t="s">
        <v>62</v>
      </c>
      <c r="C46" s="8"/>
      <c r="D46" s="7"/>
      <c r="E46" s="7">
        <f t="shared" si="4"/>
        <v>0</v>
      </c>
      <c r="F46" s="7"/>
      <c r="G46" s="10">
        <v>3450</v>
      </c>
      <c r="H46" s="7">
        <f t="shared" si="5"/>
        <v>3450</v>
      </c>
      <c r="I46" s="7"/>
      <c r="J46" s="7"/>
      <c r="K46" s="7">
        <f t="shared" si="6"/>
        <v>0</v>
      </c>
    </row>
    <row r="47" spans="1:12" ht="15.75" hidden="1" x14ac:dyDescent="0.25">
      <c r="A47" s="9"/>
      <c r="B47" s="11" t="s">
        <v>0</v>
      </c>
      <c r="C47" s="8"/>
      <c r="D47" s="7"/>
      <c r="E47" s="7">
        <f t="shared" si="4"/>
        <v>0</v>
      </c>
      <c r="F47" s="7"/>
      <c r="G47" s="10">
        <f>2900*21*1.2</f>
        <v>73080</v>
      </c>
      <c r="H47" s="7">
        <f t="shared" si="5"/>
        <v>73080</v>
      </c>
      <c r="I47" s="7"/>
      <c r="J47" s="7"/>
      <c r="K47" s="7">
        <f t="shared" si="6"/>
        <v>0</v>
      </c>
    </row>
    <row r="48" spans="1:12" hidden="1" x14ac:dyDescent="0.25">
      <c r="A48" s="9"/>
      <c r="B48" s="9"/>
      <c r="C48" s="8"/>
      <c r="D48" s="7"/>
      <c r="E48" s="7"/>
      <c r="F48" s="7"/>
      <c r="G48" s="7"/>
      <c r="H48" s="7">
        <f t="shared" si="5"/>
        <v>0</v>
      </c>
      <c r="I48" s="7"/>
      <c r="J48" s="7"/>
      <c r="K48" s="7">
        <f t="shared" si="6"/>
        <v>0</v>
      </c>
    </row>
    <row r="49" spans="1:11" x14ac:dyDescent="0.25">
      <c r="A49" s="6"/>
      <c r="B49" s="6"/>
      <c r="C49" s="5"/>
      <c r="D49" s="4"/>
      <c r="E49" s="4"/>
      <c r="F49" s="4"/>
      <c r="G49" s="4"/>
      <c r="H49" s="4"/>
      <c r="I49" s="4"/>
      <c r="J49" s="4"/>
      <c r="K49" s="4"/>
    </row>
  </sheetData>
  <mergeCells count="14">
    <mergeCell ref="A9:B9"/>
    <mergeCell ref="A12:B12"/>
    <mergeCell ref="A18:B18"/>
    <mergeCell ref="A23:B23"/>
    <mergeCell ref="A41:B41"/>
    <mergeCell ref="A8:B8"/>
    <mergeCell ref="A1:K1"/>
    <mergeCell ref="A2:K2"/>
    <mergeCell ref="A3:K3"/>
    <mergeCell ref="A6:A7"/>
    <mergeCell ref="B6:B7"/>
    <mergeCell ref="C6:E6"/>
    <mergeCell ref="F6:H6"/>
    <mergeCell ref="I6:K6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p3 razhodi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Потребител на Windows</dc:creator>
  <cp:lastModifiedBy>User-A</cp:lastModifiedBy>
  <cp:lastPrinted>2024-10-24T05:53:52Z</cp:lastPrinted>
  <dcterms:created xsi:type="dcterms:W3CDTF">2020-11-20T11:46:10Z</dcterms:created>
  <dcterms:modified xsi:type="dcterms:W3CDTF">2024-10-29T12:09:37Z</dcterms:modified>
</cp:coreProperties>
</file>